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marvin\Documents\"/>
    </mc:Choice>
  </mc:AlternateContent>
  <xr:revisionPtr revIDLastSave="0" documentId="13_ncr:1_{79A3A3AB-0109-46D0-BC4E-1EC7AC0DC3C0}" xr6:coauthVersionLast="45" xr6:coauthVersionMax="45" xr10:uidLastSave="{00000000-0000-0000-0000-000000000000}"/>
  <bookViews>
    <workbookView xWindow="-120" yWindow="-120" windowWidth="20730" windowHeight="11160" activeTab="2" xr2:uid="{00000000-000D-0000-FFFF-FFFF00000000}"/>
  </bookViews>
  <sheets>
    <sheet name="IR Salario Ordinario" sheetId="1" r:id="rId1"/>
    <sheet name="IR Ordinario + Ing. Ocasional" sheetId="2" r:id="rId2"/>
    <sheet name="IR con Aumento Salarial"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3" l="1"/>
  <c r="C14" i="3" s="1"/>
  <c r="F18" i="3"/>
  <c r="C10" i="3" s="1"/>
  <c r="C6" i="3"/>
  <c r="C7" i="3" s="1"/>
  <c r="C9" i="3" s="1"/>
  <c r="C11" i="3" l="1"/>
  <c r="C5" i="2"/>
  <c r="C6" i="2" s="1"/>
  <c r="C7" i="2" s="1"/>
  <c r="C17" i="2" s="1"/>
  <c r="C9" i="2" l="1"/>
  <c r="C11" i="2" s="1"/>
  <c r="C13" i="2"/>
  <c r="C13" i="3"/>
  <c r="C16" i="3" s="1"/>
  <c r="C18" i="3" s="1"/>
  <c r="B5" i="1"/>
  <c r="B6" i="1" s="1"/>
  <c r="B7" i="1" l="1"/>
  <c r="B9" i="1" s="1"/>
  <c r="C9" i="1" s="1"/>
  <c r="C15" i="2"/>
  <c r="C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tc={54EDBC78-066C-46F9-B72C-2E51CF41C6C3}</author>
    <author>tc={F8B2F036-F6D4-4B1D-B2D0-07E205C550F7}</author>
    <author>tc={F1D51E63-D100-4E35-87AF-D241A51ECB06}</author>
    <author>tc={3CC56827-24B2-49F4-8B9A-476C122D921A}</author>
  </authors>
  <commentList>
    <comment ref="G4" authorId="0" shapeId="0" xr:uid="{54EDBC78-066C-46F9-B72C-2E51CF41C6C3}">
      <text>
        <t>[Comentario encadenado]
Su versión de Excel le permite leer este comentario encadenado; sin embargo, las ediciones que se apliquen se quitarán si el archivo se abre en una versión más reciente de Excel. Más información: https://go.microsoft.com/fwlink/?linkid=870924
Comentario:
    Ingresar retenciones aplicadas hasta el ultimo mes antes del aumento salarial</t>
      </text>
    </comment>
    <comment ref="C5" authorId="1" shapeId="0" xr:uid="{F8B2F036-F6D4-4B1D-B2D0-07E205C550F7}">
      <text>
        <t>[Comentario encadenado]
Su versión de Excel le permite leer este comentario encadenado; sin embargo, las ediciones que se apliquen se quitarán si el archivo se abre en una versión más reciente de Excel. Más información: https://go.microsoft.com/fwlink/?linkid=870924
Comentario:
    Ingresar el nuevo salario</t>
      </text>
    </comment>
    <comment ref="F5" authorId="2" shapeId="0" xr:uid="{F1D51E63-D100-4E35-87AF-D241A51ECB06}">
      <text>
        <t>[Comentario encadenado]
Su versión de Excel le permite leer este comentario encadenado; sin embargo, las ediciones que se apliquen se quitarán si el archivo se abre en una versión más reciente de Excel. Más información: https://go.microsoft.com/fwlink/?linkid=870924
Comentario:
    Ingresar los meses con su salario anterior, antes del aumneto salarial</t>
      </text>
    </comment>
    <comment ref="C8" authorId="3" shapeId="0" xr:uid="{3CC56827-24B2-49F4-8B9A-476C122D921A}">
      <text>
        <t>[Comentario encadenado]
Su versión de Excel le permite leer este comentario encadenado; sin embargo, las ediciones que se apliquen se quitarán si el archivo se abre en una versión más reciente de Excel. Más información: https://go.microsoft.com/fwlink/?linkid=870924
Comentario:
    Ingresar numeros de meses que falta para concluir el periodo fiscal, despues del aumento salarial</t>
      </text>
    </comment>
  </commentList>
</comments>
</file>

<file path=xl/sharedStrings.xml><?xml version="1.0" encoding="utf-8"?>
<sst xmlns="http://schemas.openxmlformats.org/spreadsheetml/2006/main" count="110" uniqueCount="75">
  <si>
    <t>Desde</t>
  </si>
  <si>
    <t>Hasta</t>
  </si>
  <si>
    <t>Impuesto</t>
  </si>
  <si>
    <t>Base</t>
  </si>
  <si>
    <t>Porcentaje</t>
  </si>
  <si>
    <t>Aplicable</t>
  </si>
  <si>
    <t xml:space="preserve">Sobre </t>
  </si>
  <si>
    <t>Exceso</t>
  </si>
  <si>
    <t>Rango salarial</t>
  </si>
  <si>
    <t>mas</t>
  </si>
  <si>
    <t>IR Mensual</t>
  </si>
  <si>
    <t>Salario:</t>
  </si>
  <si>
    <t>Inss:</t>
  </si>
  <si>
    <t>Salario Neto:</t>
  </si>
  <si>
    <t>SERVICIOS CONTABLES INTEGRADOS, S.A.</t>
  </si>
  <si>
    <t>Expectativa Anual:</t>
  </si>
  <si>
    <t>IR Anual con Ingreso Ocacional</t>
  </si>
  <si>
    <t>IR Anual Salario Ordinario</t>
  </si>
  <si>
    <t>IR Total a Retener</t>
  </si>
  <si>
    <t>TABLA PARA CALCULO DE IR SALARIAL ORDINARIO</t>
  </si>
  <si>
    <t>Mes</t>
  </si>
  <si>
    <t>Ingreso</t>
  </si>
  <si>
    <t>Enero</t>
  </si>
  <si>
    <t>Febrero</t>
  </si>
  <si>
    <t>Marzo</t>
  </si>
  <si>
    <t>Abril</t>
  </si>
  <si>
    <t>Mayo</t>
  </si>
  <si>
    <t>Junio</t>
  </si>
  <si>
    <t>Julio</t>
  </si>
  <si>
    <t>Agosto</t>
  </si>
  <si>
    <t>Septiembre</t>
  </si>
  <si>
    <t>Octubre</t>
  </si>
  <si>
    <t>Noviembre</t>
  </si>
  <si>
    <t>Diciembre</t>
  </si>
  <si>
    <t>Total</t>
  </si>
  <si>
    <t>Meses faltantes para cumplir período fiscal</t>
  </si>
  <si>
    <t>Expectativa anual con nuevo salario</t>
  </si>
  <si>
    <t>Ingresos hasta antes del aumento salarial</t>
  </si>
  <si>
    <t>Ingreso total gravable</t>
  </si>
  <si>
    <t>Retenciones</t>
  </si>
  <si>
    <t>Anteriores</t>
  </si>
  <si>
    <t>IR Pago Ocasional</t>
  </si>
  <si>
    <t>Ingreso Ocasional</t>
  </si>
  <si>
    <t>Expectativa Anual + Ingreso Ocasional</t>
  </si>
  <si>
    <t>TABLA PARA CALCULO DE IR SALARIAL ORDINARIO MAS INGRESO OCASIONAL</t>
  </si>
  <si>
    <t xml:space="preserve">Nuevo IR anual </t>
  </si>
  <si>
    <t>Retenciones aplicadas hasta antes del aumento</t>
  </si>
  <si>
    <t>IR Pendiente de retener</t>
  </si>
  <si>
    <t>IR Mensual a retener</t>
  </si>
  <si>
    <t>9</t>
  </si>
  <si>
    <t>Salario</t>
  </si>
  <si>
    <t>TABLA PARA CALCULO DE IR SALARIAL ORDINARIO CON AUMENTO SALARIAL</t>
  </si>
  <si>
    <t>INGRESOS DE DATOS:</t>
  </si>
  <si>
    <t>Retenciones Anteriores</t>
  </si>
  <si>
    <t>Ingresos</t>
  </si>
  <si>
    <t>LEY DE CONCERTACION TRIBUTARIA, REGLAMENTO ARTO. 19 INCISO 3</t>
  </si>
  <si>
    <t>Igual procedimiento se aplicará cuando existan pagos quincenales, catorcenales o semanales.</t>
  </si>
  <si>
    <t xml:space="preserve">Salario </t>
  </si>
  <si>
    <t>a. A la expectativa de salarios anuales conforme el numeral 1 anterior, se le adicionará el pago ocasional, el cual deberá liquidarse conforme la tarifa progresiva para determinar un nuevo IR anual, al que se le deberá restar el IR anual calculado inicialmente;</t>
  </si>
  <si>
    <t>b. La diferencia resultante constituirá la retención del IR sobre el pago ocasional; y</t>
  </si>
  <si>
    <t>c. La retención del mes o del plazo equivalente en que se realice el pago eventual, será la suma de la retención original más la retención del pago ocasional.</t>
  </si>
  <si>
    <t>a. Se sumarán los ingresos netos obtenidos desde el inicio del período fiscal hasta la fecha del incremento salarial;</t>
  </si>
  <si>
    <t>3. Cuando se realicen incrementos salariales en un mismo período fiscal, la metodología para calcular el IR será la siguiente:</t>
  </si>
  <si>
    <t>b. El nuevo salario neto se multiplicará por el número de meses que falten para concluir el período;</t>
  </si>
  <si>
    <t>c. Se sumarán los dos resultados anteriores para obtener el ingreso total gravable del período anual;</t>
  </si>
  <si>
    <t>d. El IR se calculará conforme la tarifa progresiva del art. 23 de la LCTpara determinar el nuevo IR anual;</t>
  </si>
  <si>
    <t>e. Al nuevo IR anual se le restan las retenciones efectuadas anteriormente, dando como resultado el IR pendiente de retener; y</t>
  </si>
  <si>
    <t>f. El IR pendiente de retener se dividirá entre el número de meses que faltan por concluir el período fiscal y el resultado será la retención mensual del IR.</t>
  </si>
  <si>
    <t>2. En caso de existir pagos ocasionales tales como vacaciones, bonos o incentivos semestrales o anuales, o similares, la metodología para calcular la retención del IR por dicho pago será la siguiente:</t>
  </si>
  <si>
    <t>LEY DE CONCERTACION TRIBUTARIA, REGLAMENTO ARTO. 19 INCISO 2</t>
  </si>
  <si>
    <t>LEY DE CONCERTACION TRIBUTARIA, REGLAMENTO ARTO. 19 INCISO 1</t>
  </si>
  <si>
    <t>1. En relación con el numeral 1 del art. 25 de la LCT, correspondiente al período fiscal completo que labore para un solo empleador, la retención mensual del IR se determinará así:</t>
  </si>
  <si>
    <t>a. Al salario mensual bruto se le restarán las deducciones autorizadas establecidas en el art. 21 de la LCT, para obtener el salario neto, el que se multiplicará por doce para determinar la expectativa de renta anual;</t>
  </si>
  <si>
    <t>b. A la expectativa de renta anual se le aplicará la tarifa progresiva establecida en el art. 23 de la LCT, para obtener el monto del IR anual y éste se dividirá entre doce para determinar la retención mensual; y</t>
  </si>
  <si>
    <t>c. Si hubiesen otros períodos de pago, el agente retenedor deberá aplicar el procedimiento equivalente a esas condiciones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</si>
</sst>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font>
    <font>
      <sz val="8"/>
      <name val="Calibri"/>
      <family val="2"/>
      <scheme val="minor"/>
    </font>
    <font>
      <sz val="9"/>
      <color indexed="81"/>
      <name val="Tahoma"/>
      <family val="2"/>
    </font>
    <font>
      <b/>
      <sz val="9"/>
      <color theme="1"/>
      <name val="Calibri"/>
      <family val="2"/>
      <scheme val="minor"/>
    </font>
    <font>
      <sz val="9"/>
      <color theme="1"/>
      <name val="Calibri"/>
      <family val="2"/>
      <scheme val="minor"/>
    </font>
    <font>
      <b/>
      <sz val="8"/>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double">
        <color indexed="64"/>
      </bottom>
      <diagonal/>
    </border>
    <border>
      <left/>
      <right/>
      <top style="thin">
        <color indexed="64"/>
      </top>
      <bottom style="medium">
        <color indexed="64"/>
      </bottom>
      <diagonal/>
    </border>
    <border>
      <left/>
      <right/>
      <top style="thin">
        <color indexed="64"/>
      </top>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2">
    <xf numFmtId="0" fontId="0" fillId="0" borderId="0" xfId="0"/>
    <xf numFmtId="0" fontId="0" fillId="2" borderId="0" xfId="0" applyFill="1" applyProtection="1">
      <protection locked="0"/>
    </xf>
    <xf numFmtId="43" fontId="0" fillId="2" borderId="0" xfId="1" applyFont="1" applyFill="1" applyProtection="1">
      <protection locked="0"/>
    </xf>
    <xf numFmtId="0" fontId="3" fillId="2" borderId="0" xfId="0" applyFont="1" applyFill="1" applyProtection="1">
      <protection locked="0"/>
    </xf>
    <xf numFmtId="9" fontId="0" fillId="2" borderId="0" xfId="2" applyFont="1" applyFill="1" applyAlignment="1" applyProtection="1">
      <alignment horizontal="center"/>
      <protection locked="0"/>
    </xf>
    <xf numFmtId="0" fontId="4" fillId="2" borderId="0" xfId="0" applyFont="1" applyFill="1" applyProtection="1">
      <protection locked="0"/>
    </xf>
    <xf numFmtId="0" fontId="0" fillId="2" borderId="0" xfId="0" applyFill="1" applyProtection="1">
      <protection hidden="1"/>
    </xf>
    <xf numFmtId="43" fontId="0" fillId="2" borderId="0" xfId="1" applyFont="1" applyFill="1" applyProtection="1">
      <protection hidden="1"/>
    </xf>
    <xf numFmtId="0" fontId="3" fillId="2" borderId="0" xfId="0" applyFont="1" applyFill="1" applyProtection="1">
      <protection hidden="1"/>
    </xf>
    <xf numFmtId="9" fontId="0" fillId="2" borderId="0" xfId="2" applyFont="1" applyFill="1" applyAlignment="1" applyProtection="1">
      <alignment horizontal="center"/>
      <protection hidden="1"/>
    </xf>
    <xf numFmtId="43" fontId="3" fillId="2" borderId="9" xfId="1" applyFont="1" applyFill="1" applyBorder="1" applyProtection="1">
      <protection hidden="1"/>
    </xf>
    <xf numFmtId="43" fontId="2" fillId="3" borderId="5" xfId="1" applyFont="1" applyFill="1" applyBorder="1" applyAlignment="1" applyProtection="1">
      <alignment horizontal="center"/>
      <protection hidden="1"/>
    </xf>
    <xf numFmtId="9" fontId="2" fillId="3" borderId="5" xfId="2" applyFont="1" applyFill="1" applyBorder="1" applyAlignment="1" applyProtection="1">
      <alignment horizontal="center"/>
      <protection hidden="1"/>
    </xf>
    <xf numFmtId="43" fontId="2" fillId="3" borderId="2" xfId="1" applyFont="1" applyFill="1" applyBorder="1" applyProtection="1">
      <protection hidden="1"/>
    </xf>
    <xf numFmtId="43" fontId="2" fillId="3" borderId="8" xfId="1" applyFont="1" applyFill="1" applyBorder="1" applyProtection="1">
      <protection hidden="1"/>
    </xf>
    <xf numFmtId="43" fontId="2" fillId="3" borderId="6" xfId="1" applyFont="1" applyFill="1" applyBorder="1" applyAlignment="1" applyProtection="1">
      <alignment horizontal="center"/>
      <protection hidden="1"/>
    </xf>
    <xf numFmtId="9" fontId="2" fillId="3" borderId="6" xfId="2" applyFont="1" applyFill="1" applyBorder="1" applyAlignment="1" applyProtection="1">
      <alignment horizontal="center"/>
      <protection hidden="1"/>
    </xf>
    <xf numFmtId="43" fontId="0" fillId="2" borderId="3" xfId="1" applyFont="1" applyFill="1" applyBorder="1" applyProtection="1">
      <protection hidden="1"/>
    </xf>
    <xf numFmtId="9" fontId="0" fillId="2" borderId="3" xfId="2" applyFont="1" applyFill="1" applyBorder="1" applyAlignment="1" applyProtection="1">
      <alignment horizontal="center"/>
      <protection hidden="1"/>
    </xf>
    <xf numFmtId="43" fontId="0" fillId="2" borderId="1" xfId="1" applyFont="1" applyFill="1" applyBorder="1" applyProtection="1">
      <protection hidden="1"/>
    </xf>
    <xf numFmtId="9" fontId="0" fillId="2" borderId="1" xfId="2" applyFont="1" applyFill="1" applyBorder="1" applyAlignment="1" applyProtection="1">
      <alignment horizontal="center"/>
      <protection hidden="1"/>
    </xf>
    <xf numFmtId="0" fontId="4" fillId="2" borderId="0" xfId="0" applyFont="1" applyFill="1" applyProtection="1">
      <protection hidden="1"/>
    </xf>
    <xf numFmtId="43" fontId="3" fillId="2" borderId="0" xfId="1" applyFont="1" applyFill="1" applyAlignment="1" applyProtection="1">
      <alignment horizontal="center"/>
      <protection hidden="1"/>
    </xf>
    <xf numFmtId="43" fontId="3" fillId="2" borderId="0" xfId="1" applyFont="1" applyFill="1" applyBorder="1" applyProtection="1">
      <protection hidden="1"/>
    </xf>
    <xf numFmtId="43" fontId="3" fillId="2" borderId="0" xfId="1" applyFont="1" applyFill="1" applyAlignment="1" applyProtection="1">
      <alignment horizontal="center"/>
      <protection locked="0"/>
    </xf>
    <xf numFmtId="43" fontId="1" fillId="2" borderId="9" xfId="1" applyFont="1" applyFill="1" applyBorder="1" applyProtection="1">
      <protection hidden="1"/>
    </xf>
    <xf numFmtId="43" fontId="0" fillId="2" borderId="0" xfId="1" applyFont="1" applyFill="1" applyAlignment="1" applyProtection="1">
      <alignment horizontal="center"/>
      <protection hidden="1"/>
    </xf>
    <xf numFmtId="43" fontId="1" fillId="2" borderId="0" xfId="1" applyFont="1" applyFill="1" applyBorder="1" applyProtection="1">
      <protection hidden="1"/>
    </xf>
    <xf numFmtId="43" fontId="1" fillId="2" borderId="0" xfId="1" applyFont="1" applyFill="1" applyProtection="1">
      <protection hidden="1"/>
    </xf>
    <xf numFmtId="43" fontId="3" fillId="4" borderId="9" xfId="1" applyFont="1" applyFill="1" applyBorder="1" applyProtection="1">
      <protection locked="0"/>
    </xf>
    <xf numFmtId="0" fontId="0" fillId="2" borderId="0" xfId="0" applyFill="1" applyBorder="1" applyProtection="1">
      <protection hidden="1"/>
    </xf>
    <xf numFmtId="43" fontId="2" fillId="3" borderId="4" xfId="1" applyFont="1" applyFill="1" applyBorder="1" applyAlignment="1" applyProtection="1">
      <alignment horizontal="center"/>
      <protection hidden="1"/>
    </xf>
    <xf numFmtId="43" fontId="2" fillId="3" borderId="7" xfId="1" applyFont="1" applyFill="1" applyBorder="1" applyAlignment="1" applyProtection="1">
      <alignment horizontal="center"/>
      <protection hidden="1"/>
    </xf>
    <xf numFmtId="0" fontId="3" fillId="2" borderId="0" xfId="0" applyFont="1" applyFill="1" applyBorder="1" applyProtection="1">
      <protection hidden="1"/>
    </xf>
    <xf numFmtId="43" fontId="0" fillId="2" borderId="0" xfId="1" applyFont="1" applyFill="1" applyBorder="1" applyProtection="1">
      <protection hidden="1"/>
    </xf>
    <xf numFmtId="49" fontId="3" fillId="4" borderId="9" xfId="1" applyNumberFormat="1" applyFont="1" applyFill="1" applyBorder="1" applyAlignment="1" applyProtection="1">
      <alignment horizontal="center"/>
      <protection locked="0"/>
    </xf>
    <xf numFmtId="43" fontId="3" fillId="2" borderId="0" xfId="1" applyFont="1" applyFill="1" applyProtection="1">
      <protection hidden="1"/>
    </xf>
    <xf numFmtId="43" fontId="0" fillId="2" borderId="0" xfId="0" applyNumberFormat="1" applyFill="1" applyProtection="1">
      <protection hidden="1"/>
    </xf>
    <xf numFmtId="43" fontId="3" fillId="2" borderId="0" xfId="1" applyFont="1" applyFill="1" applyAlignment="1" applyProtection="1">
      <alignment horizontal="center"/>
      <protection hidden="1"/>
    </xf>
    <xf numFmtId="0" fontId="3" fillId="2" borderId="0" xfId="0" applyFont="1" applyFill="1" applyAlignment="1" applyProtection="1">
      <alignment horizontal="center"/>
      <protection hidden="1"/>
    </xf>
    <xf numFmtId="43" fontId="3" fillId="2" borderId="10" xfId="1" applyFont="1" applyFill="1" applyBorder="1" applyAlignment="1" applyProtection="1">
      <alignment horizontal="center"/>
      <protection hidden="1"/>
    </xf>
    <xf numFmtId="43" fontId="2" fillId="3" borderId="2" xfId="1" applyFont="1" applyFill="1" applyBorder="1" applyAlignment="1" applyProtection="1">
      <alignment horizontal="center"/>
      <protection hidden="1"/>
    </xf>
    <xf numFmtId="43" fontId="2" fillId="3" borderId="8" xfId="1" applyFont="1" applyFill="1" applyBorder="1" applyAlignment="1" applyProtection="1">
      <alignment horizontal="center"/>
      <protection hidden="1"/>
    </xf>
    <xf numFmtId="0" fontId="0" fillId="2" borderId="0" xfId="0" applyFont="1" applyFill="1" applyProtection="1">
      <protection hidden="1"/>
    </xf>
    <xf numFmtId="0" fontId="0" fillId="2" borderId="0" xfId="0" applyFont="1" applyFill="1" applyBorder="1" applyAlignment="1" applyProtection="1">
      <alignment horizontal="center"/>
      <protection hidden="1"/>
    </xf>
    <xf numFmtId="0" fontId="0" fillId="2" borderId="0" xfId="0" applyFont="1" applyFill="1" applyBorder="1" applyAlignment="1" applyProtection="1">
      <alignment horizontal="left"/>
      <protection hidden="1"/>
    </xf>
    <xf numFmtId="0" fontId="3" fillId="4" borderId="10" xfId="0" applyFont="1" applyFill="1" applyBorder="1" applyAlignment="1" applyProtection="1">
      <alignment horizontal="center"/>
      <protection hidden="1"/>
    </xf>
    <xf numFmtId="0" fontId="3" fillId="4" borderId="11" xfId="0" applyFont="1" applyFill="1" applyBorder="1" applyAlignment="1" applyProtection="1">
      <alignment horizontal="center"/>
      <protection hidden="1"/>
    </xf>
    <xf numFmtId="0" fontId="3" fillId="4" borderId="12" xfId="0" applyFont="1" applyFill="1" applyBorder="1" applyAlignment="1" applyProtection="1">
      <alignment horizontal="center"/>
      <protection hidden="1"/>
    </xf>
    <xf numFmtId="0" fontId="8" fillId="2" borderId="0" xfId="0" applyFont="1" applyFill="1" applyProtection="1">
      <protection hidden="1"/>
    </xf>
    <xf numFmtId="0" fontId="10" fillId="2" borderId="0" xfId="0" applyFont="1" applyFill="1" applyProtection="1">
      <protection hidden="1"/>
    </xf>
    <xf numFmtId="43" fontId="9" fillId="2" borderId="0" xfId="1" applyFont="1" applyFill="1" applyAlignment="1" applyProtection="1">
      <alignment horizontal="left"/>
      <protection locked="0"/>
    </xf>
    <xf numFmtId="49" fontId="10" fillId="2" borderId="0" xfId="1" applyNumberFormat="1" applyFont="1" applyFill="1" applyAlignment="1" applyProtection="1">
      <alignment horizontal="left"/>
      <protection hidden="1"/>
    </xf>
    <xf numFmtId="164" fontId="10" fillId="2" borderId="0" xfId="0" applyNumberFormat="1" applyFont="1" applyFill="1" applyAlignment="1" applyProtection="1">
      <alignment horizontal="left"/>
      <protection hidden="1"/>
    </xf>
    <xf numFmtId="43" fontId="10" fillId="2" borderId="0" xfId="1" applyFont="1" applyFill="1" applyAlignment="1" applyProtection="1">
      <alignment horizontal="left"/>
      <protection hidden="1"/>
    </xf>
    <xf numFmtId="164" fontId="9" fillId="2" borderId="0" xfId="0" applyNumberFormat="1" applyFont="1" applyFill="1" applyAlignment="1" applyProtection="1">
      <alignment horizontal="left"/>
      <protection hidden="1"/>
    </xf>
    <xf numFmtId="0" fontId="7" fillId="2" borderId="0" xfId="0" applyFont="1" applyFill="1" applyProtection="1">
      <protection hidden="1"/>
    </xf>
    <xf numFmtId="0" fontId="9" fillId="2" borderId="0" xfId="0" applyFont="1" applyFill="1" applyProtection="1">
      <protection hidden="1"/>
    </xf>
    <xf numFmtId="43" fontId="9" fillId="2" borderId="0" xfId="1" applyFont="1" applyFill="1" applyAlignment="1" applyProtection="1">
      <alignment horizontal="left"/>
      <protection hidden="1"/>
    </xf>
    <xf numFmtId="43" fontId="0" fillId="2" borderId="0" xfId="1" applyFont="1" applyFill="1" applyAlignment="1" applyProtection="1">
      <alignment horizontal="left"/>
      <protection hidden="1"/>
    </xf>
    <xf numFmtId="43" fontId="3" fillId="2" borderId="0" xfId="1" applyFont="1" applyFill="1" applyAlignment="1" applyProtection="1">
      <alignment horizontal="left"/>
      <protection hidden="1"/>
    </xf>
    <xf numFmtId="0" fontId="0" fillId="2" borderId="0" xfId="0" applyFill="1" applyAlignment="1" applyProtection="1">
      <alignment horizontal="left"/>
      <protection hidden="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uis" id="{86B8802C-9DDE-41C4-8546-777AA12D1672}" userId="5b0e5214334f821e"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 dT="2020-06-30T15:33:03.50" personId="{86B8802C-9DDE-41C4-8546-777AA12D1672}" id="{54EDBC78-066C-46F9-B72C-2E51CF41C6C3}">
    <text>Ingresar retenciones aplicadas hasta el ultimo mes antes del aumento salarial</text>
  </threadedComment>
  <threadedComment ref="C5" dT="2020-06-30T15:09:28.93" personId="{86B8802C-9DDE-41C4-8546-777AA12D1672}" id="{F8B2F036-F6D4-4B1D-B2D0-07E205C550F7}">
    <text>Ingresar el nuevo salario</text>
  </threadedComment>
  <threadedComment ref="F5" dT="2020-06-30T15:10:10.69" personId="{86B8802C-9DDE-41C4-8546-777AA12D1672}" id="{F1D51E63-D100-4E35-87AF-D241A51ECB06}">
    <text>Ingresar los meses con su salario anterior, antes del aumneto salarial</text>
  </threadedComment>
  <threadedComment ref="C8" dT="2020-06-30T15:32:30.45" personId="{86B8802C-9DDE-41C4-8546-777AA12D1672}" id="{3CC56827-24B2-49F4-8B9A-476C122D921A}">
    <text>Ingresar numeros de meses que falta para concluir el periodo fiscal, despues del aumento salarial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zoomScale="150" zoomScaleNormal="150" workbookViewId="0">
      <selection activeCell="D4" sqref="D4"/>
    </sheetView>
  </sheetViews>
  <sheetFormatPr baseColWidth="10" defaultRowHeight="15" x14ac:dyDescent="0.25"/>
  <cols>
    <col min="1" max="1" width="17.5703125" style="2" customWidth="1"/>
    <col min="2" max="2" width="18.42578125" style="2" customWidth="1"/>
    <col min="3" max="3" width="11.42578125" style="2"/>
    <col min="4" max="4" width="11.42578125" style="4"/>
    <col min="5" max="5" width="11.42578125" style="2"/>
    <col min="6" max="6" width="4" style="1" customWidth="1"/>
    <col min="7" max="7" width="11.42578125" style="1"/>
    <col min="8" max="8" width="17.7109375" style="1" bestFit="1" customWidth="1"/>
    <col min="9" max="9" width="13.42578125" style="2" customWidth="1"/>
    <col min="10" max="16384" width="11.42578125" style="1"/>
  </cols>
  <sheetData>
    <row r="1" spans="1:9" s="6" customFormat="1" x14ac:dyDescent="0.25">
      <c r="A1" s="38" t="s">
        <v>14</v>
      </c>
      <c r="B1" s="38"/>
      <c r="C1" s="38"/>
      <c r="D1" s="38"/>
      <c r="E1" s="38"/>
      <c r="I1" s="7"/>
    </row>
    <row r="2" spans="1:9" s="6" customFormat="1" x14ac:dyDescent="0.25">
      <c r="A2" s="38" t="s">
        <v>19</v>
      </c>
      <c r="B2" s="38"/>
      <c r="C2" s="38"/>
      <c r="D2" s="38"/>
      <c r="E2" s="38"/>
      <c r="I2" s="7"/>
    </row>
    <row r="3" spans="1:9" s="6" customFormat="1" x14ac:dyDescent="0.25">
      <c r="A3" s="22"/>
      <c r="B3" s="22"/>
      <c r="C3" s="22"/>
      <c r="D3" s="22"/>
      <c r="E3" s="22"/>
      <c r="I3" s="7"/>
    </row>
    <row r="4" spans="1:9" ht="15.75" thickBot="1" x14ac:dyDescent="0.3">
      <c r="A4" s="3" t="s">
        <v>11</v>
      </c>
      <c r="B4" s="29">
        <v>12000</v>
      </c>
      <c r="C4" s="24"/>
      <c r="D4" s="24"/>
      <c r="E4" s="24"/>
      <c r="H4" s="3"/>
    </row>
    <row r="5" spans="1:9" s="6" customFormat="1" ht="15.75" thickTop="1" x14ac:dyDescent="0.25">
      <c r="A5" s="8" t="s">
        <v>12</v>
      </c>
      <c r="B5" s="7">
        <f>+B4*0.07</f>
        <v>840.00000000000011</v>
      </c>
      <c r="C5" s="22"/>
      <c r="D5" s="22"/>
      <c r="E5" s="22"/>
      <c r="I5" s="7"/>
    </row>
    <row r="6" spans="1:9" s="6" customFormat="1" x14ac:dyDescent="0.25">
      <c r="A6" s="8" t="s">
        <v>13</v>
      </c>
      <c r="B6" s="7">
        <f>+B4-B5</f>
        <v>11160</v>
      </c>
      <c r="C6" s="22"/>
      <c r="D6" s="22"/>
      <c r="E6" s="22"/>
      <c r="I6" s="7"/>
    </row>
    <row r="7" spans="1:9" s="6" customFormat="1" x14ac:dyDescent="0.25">
      <c r="A7" s="8" t="s">
        <v>15</v>
      </c>
      <c r="B7" s="7">
        <f>+B6*12</f>
        <v>133920</v>
      </c>
      <c r="C7" s="22"/>
      <c r="D7" s="22"/>
      <c r="E7" s="22"/>
      <c r="H7" s="57" t="s">
        <v>52</v>
      </c>
      <c r="I7" s="7"/>
    </row>
    <row r="8" spans="1:9" s="6" customFormat="1" x14ac:dyDescent="0.25">
      <c r="A8" s="8"/>
      <c r="B8" s="7"/>
      <c r="C8" s="22"/>
      <c r="D8" s="22"/>
      <c r="E8" s="22"/>
      <c r="H8" s="50" t="s">
        <v>57</v>
      </c>
      <c r="I8" s="7"/>
    </row>
    <row r="9" spans="1:9" s="6" customFormat="1" ht="15.75" thickBot="1" x14ac:dyDescent="0.3">
      <c r="A9" s="8" t="s">
        <v>10</v>
      </c>
      <c r="B9" s="10">
        <f>IF(AND(B7&gt;=A14,B7&lt;=B14),((B7-E14)*D14/12),IF(AND(B7&gt;=A15,B7&lt;=B15),((((B7-E15)*D15)+C15)/12),IF(AND(B7&gt;=A16,B7&lt;=B16),((((B7-E16)*D16)+C16)/12),IF(B7&gt;A17,((((B7-E17)*D17)+C17)/12),B7*0))))</f>
        <v>424</v>
      </c>
      <c r="C9" s="7">
        <f>+B9*12</f>
        <v>5088</v>
      </c>
      <c r="D9" s="9"/>
      <c r="E9" s="7"/>
      <c r="I9" s="7"/>
    </row>
    <row r="10" spans="1:9" s="6" customFormat="1" ht="5.25" customHeight="1" thickTop="1" thickBot="1" x14ac:dyDescent="0.3">
      <c r="A10" s="8"/>
      <c r="B10" s="23"/>
      <c r="C10" s="7"/>
      <c r="D10" s="9"/>
      <c r="E10" s="7"/>
      <c r="I10" s="7"/>
    </row>
    <row r="11" spans="1:9" s="6" customFormat="1" ht="15.75" thickBot="1" x14ac:dyDescent="0.3">
      <c r="A11" s="31" t="s">
        <v>8</v>
      </c>
      <c r="B11" s="32"/>
      <c r="C11" s="11" t="s">
        <v>2</v>
      </c>
      <c r="D11" s="12" t="s">
        <v>4</v>
      </c>
      <c r="E11" s="11" t="s">
        <v>6</v>
      </c>
      <c r="H11" s="58" t="s">
        <v>70</v>
      </c>
      <c r="I11" s="7"/>
    </row>
    <row r="12" spans="1:9" s="6" customFormat="1" ht="15.75" thickBot="1" x14ac:dyDescent="0.3">
      <c r="A12" s="13" t="s">
        <v>0</v>
      </c>
      <c r="B12" s="14" t="s">
        <v>1</v>
      </c>
      <c r="C12" s="15" t="s">
        <v>3</v>
      </c>
      <c r="D12" s="16" t="s">
        <v>5</v>
      </c>
      <c r="E12" s="15" t="s">
        <v>7</v>
      </c>
      <c r="H12" s="56" t="s">
        <v>71</v>
      </c>
      <c r="I12" s="7"/>
    </row>
    <row r="13" spans="1:9" s="6" customFormat="1" x14ac:dyDescent="0.25">
      <c r="A13" s="17">
        <v>0.01</v>
      </c>
      <c r="B13" s="17">
        <v>100000</v>
      </c>
      <c r="C13" s="17">
        <v>0</v>
      </c>
      <c r="D13" s="18">
        <v>0</v>
      </c>
      <c r="E13" s="17">
        <v>0</v>
      </c>
      <c r="H13" s="49" t="s">
        <v>72</v>
      </c>
      <c r="I13" s="7"/>
    </row>
    <row r="14" spans="1:9" s="6" customFormat="1" x14ac:dyDescent="0.25">
      <c r="A14" s="19">
        <v>100000.01</v>
      </c>
      <c r="B14" s="19">
        <v>200000</v>
      </c>
      <c r="C14" s="19">
        <v>0</v>
      </c>
      <c r="D14" s="20">
        <v>0.15</v>
      </c>
      <c r="E14" s="19">
        <v>100000</v>
      </c>
      <c r="H14" s="49" t="s">
        <v>73</v>
      </c>
      <c r="I14" s="7"/>
    </row>
    <row r="15" spans="1:9" s="6" customFormat="1" ht="12.75" customHeight="1" x14ac:dyDescent="0.25">
      <c r="A15" s="19">
        <v>200000.01</v>
      </c>
      <c r="B15" s="19">
        <v>350000</v>
      </c>
      <c r="C15" s="19">
        <v>15000</v>
      </c>
      <c r="D15" s="20">
        <v>0.2</v>
      </c>
      <c r="E15" s="19">
        <v>200000</v>
      </c>
      <c r="H15" s="49" t="s">
        <v>74</v>
      </c>
      <c r="I15" s="7"/>
    </row>
    <row r="16" spans="1:9" s="6" customFormat="1" x14ac:dyDescent="0.25">
      <c r="A16" s="19">
        <v>350000.01</v>
      </c>
      <c r="B16" s="19">
        <v>500000</v>
      </c>
      <c r="C16" s="19">
        <v>45000</v>
      </c>
      <c r="D16" s="20">
        <v>0.25</v>
      </c>
      <c r="E16" s="19">
        <v>350000</v>
      </c>
      <c r="I16" s="7"/>
    </row>
    <row r="17" spans="1:12" s="6" customFormat="1" x14ac:dyDescent="0.25">
      <c r="A17" s="19">
        <v>500000.01</v>
      </c>
      <c r="B17" s="19" t="s">
        <v>9</v>
      </c>
      <c r="C17" s="19">
        <v>82500</v>
      </c>
      <c r="D17" s="20">
        <v>0.3</v>
      </c>
      <c r="E17" s="19">
        <v>500000</v>
      </c>
    </row>
    <row r="18" spans="1:12" x14ac:dyDescent="0.25">
      <c r="A18" s="1"/>
      <c r="B18" s="1"/>
      <c r="C18" s="1"/>
      <c r="D18" s="1"/>
      <c r="E18" s="1"/>
      <c r="I18" s="1"/>
    </row>
    <row r="19" spans="1:12" x14ac:dyDescent="0.25">
      <c r="A19" s="1"/>
      <c r="B19" s="1"/>
      <c r="C19" s="1"/>
      <c r="D19" s="1"/>
      <c r="E19" s="1"/>
      <c r="I19" s="1"/>
    </row>
    <row r="20" spans="1:12" x14ac:dyDescent="0.25">
      <c r="A20" s="1"/>
      <c r="B20" s="1"/>
      <c r="C20" s="1"/>
      <c r="D20" s="1"/>
      <c r="E20" s="1"/>
      <c r="I20" s="1"/>
    </row>
    <row r="21" spans="1:12" x14ac:dyDescent="0.25">
      <c r="A21" s="1"/>
      <c r="B21" s="1"/>
      <c r="C21" s="1"/>
      <c r="D21" s="1"/>
      <c r="E21" s="1"/>
      <c r="I21" s="1"/>
    </row>
    <row r="22" spans="1:12" x14ac:dyDescent="0.25">
      <c r="A22" s="1"/>
      <c r="B22" s="1"/>
      <c r="C22" s="1"/>
      <c r="D22" s="1"/>
      <c r="E22" s="1"/>
      <c r="I22" s="1"/>
    </row>
    <row r="23" spans="1:12" x14ac:dyDescent="0.25">
      <c r="A23" s="1"/>
      <c r="B23" s="1"/>
      <c r="C23" s="1"/>
      <c r="D23" s="1"/>
      <c r="E23" s="1"/>
    </row>
    <row r="24" spans="1:12" x14ac:dyDescent="0.25">
      <c r="A24" s="1"/>
      <c r="B24" s="1"/>
      <c r="C24" s="1"/>
      <c r="D24" s="1"/>
      <c r="E24" s="1"/>
      <c r="L24" s="5"/>
    </row>
  </sheetData>
  <sheetProtection algorithmName="SHA-512" hashValue="kdbHba4U2w9ZCnSqy0LhtEqbvMB1cJZXFgPRGLZQj/Nw8RMvAHptg9v9dEG/rfYflQqfzL/AQHD/vRccspzuaA==" saltValue="6SwxruYlfJCAHi5JvW7Gug==" spinCount="100000" sheet="1" objects="1" scenarios="1"/>
  <mergeCells count="3">
    <mergeCell ref="A11:B11"/>
    <mergeCell ref="A1:E1"/>
    <mergeCell ref="A2:E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E6B27-F64F-4B2E-BA07-60AF4ED1BCE5}">
  <dimension ref="A1:L27"/>
  <sheetViews>
    <sheetView zoomScale="145" zoomScaleNormal="145" workbookViewId="0">
      <selection activeCell="A4" sqref="A4"/>
    </sheetView>
  </sheetViews>
  <sheetFormatPr baseColWidth="10" defaultRowHeight="15" x14ac:dyDescent="0.25"/>
  <cols>
    <col min="1" max="1" width="20.140625" style="2" customWidth="1"/>
    <col min="2" max="2" width="21" style="2" customWidth="1"/>
    <col min="3" max="3" width="15.5703125" style="2" bestFit="1" customWidth="1"/>
    <col min="4" max="4" width="11.42578125" style="4"/>
    <col min="5" max="5" width="12.140625" style="2" bestFit="1" customWidth="1"/>
    <col min="6" max="6" width="137.85546875" style="1" bestFit="1" customWidth="1"/>
    <col min="7" max="7" width="11.42578125" style="1"/>
    <col min="8" max="8" width="17.7109375" style="1" bestFit="1" customWidth="1"/>
    <col min="9" max="9" width="13.42578125" style="2" customWidth="1"/>
    <col min="10" max="16384" width="11.42578125" style="1"/>
  </cols>
  <sheetData>
    <row r="1" spans="1:9" s="6" customFormat="1" x14ac:dyDescent="0.25">
      <c r="A1" s="38" t="s">
        <v>14</v>
      </c>
      <c r="B1" s="38"/>
      <c r="C1" s="38"/>
      <c r="D1" s="38"/>
      <c r="E1" s="38"/>
      <c r="I1" s="7"/>
    </row>
    <row r="2" spans="1:9" s="6" customFormat="1" x14ac:dyDescent="0.25">
      <c r="A2" s="38" t="s">
        <v>44</v>
      </c>
      <c r="B2" s="38"/>
      <c r="C2" s="38"/>
      <c r="D2" s="38"/>
      <c r="E2" s="38"/>
      <c r="I2" s="7"/>
    </row>
    <row r="3" spans="1:9" s="6" customFormat="1" x14ac:dyDescent="0.25">
      <c r="A3" s="7"/>
      <c r="B3" s="7"/>
      <c r="C3" s="7"/>
      <c r="D3" s="9"/>
      <c r="E3" s="7"/>
      <c r="I3" s="7"/>
    </row>
    <row r="4" spans="1:9" ht="15.75" thickBot="1" x14ac:dyDescent="0.3">
      <c r="A4" s="8" t="s">
        <v>11</v>
      </c>
      <c r="B4" s="1"/>
      <c r="C4" s="29">
        <v>12000</v>
      </c>
      <c r="F4" s="57" t="s">
        <v>52</v>
      </c>
    </row>
    <row r="5" spans="1:9" s="6" customFormat="1" ht="15.75" thickTop="1" x14ac:dyDescent="0.25">
      <c r="A5" s="8" t="s">
        <v>12</v>
      </c>
      <c r="C5" s="7">
        <f>+C4*0.07</f>
        <v>840.00000000000011</v>
      </c>
      <c r="D5" s="9"/>
      <c r="E5" s="7"/>
      <c r="F5" s="50" t="s">
        <v>57</v>
      </c>
      <c r="I5" s="7"/>
    </row>
    <row r="6" spans="1:9" s="6" customFormat="1" x14ac:dyDescent="0.25">
      <c r="A6" s="8" t="s">
        <v>13</v>
      </c>
      <c r="C6" s="7">
        <f>+C4-C5</f>
        <v>11160</v>
      </c>
      <c r="D6" s="9"/>
      <c r="E6" s="7"/>
      <c r="F6" s="50" t="s">
        <v>42</v>
      </c>
      <c r="I6" s="7"/>
    </row>
    <row r="7" spans="1:9" s="6" customFormat="1" x14ac:dyDescent="0.25">
      <c r="A7" s="8" t="s">
        <v>15</v>
      </c>
      <c r="C7" s="27">
        <f>+C6*12</f>
        <v>133920</v>
      </c>
      <c r="D7" s="9"/>
      <c r="E7" s="7"/>
      <c r="F7" s="50"/>
      <c r="I7" s="7"/>
    </row>
    <row r="8" spans="1:9" ht="13.5" customHeight="1" thickBot="1" x14ac:dyDescent="0.3">
      <c r="A8" s="3" t="s">
        <v>42</v>
      </c>
      <c r="B8" s="1"/>
      <c r="C8" s="29">
        <v>20000</v>
      </c>
      <c r="F8" s="51" t="s">
        <v>69</v>
      </c>
    </row>
    <row r="9" spans="1:9" s="6" customFormat="1" ht="13.5" customHeight="1" thickTop="1" x14ac:dyDescent="0.25">
      <c r="A9" s="8" t="s">
        <v>43</v>
      </c>
      <c r="B9" s="30"/>
      <c r="C9" s="7">
        <f>+C7+C8</f>
        <v>153920</v>
      </c>
      <c r="D9" s="9"/>
      <c r="E9" s="7"/>
      <c r="F9" s="55" t="s">
        <v>68</v>
      </c>
      <c r="I9" s="7"/>
    </row>
    <row r="10" spans="1:9" s="6" customFormat="1" ht="13.5" customHeight="1" x14ac:dyDescent="0.25">
      <c r="A10" s="8"/>
      <c r="C10" s="7"/>
      <c r="D10" s="9"/>
      <c r="E10" s="7"/>
      <c r="F10" s="52" t="s">
        <v>58</v>
      </c>
      <c r="I10" s="7"/>
    </row>
    <row r="11" spans="1:9" s="6" customFormat="1" ht="13.5" customHeight="1" thickBot="1" x14ac:dyDescent="0.3">
      <c r="A11" s="8" t="s">
        <v>16</v>
      </c>
      <c r="C11" s="25">
        <f>IF(AND($C$9&gt;=$A$24,$C$9&lt;=$B$24),(($C$9-$E$24)*D24),IF(AND($C$9&gt;=$A$25,C7&lt;=$B$25),(((($C$9-$E$25)*$D$25))+$C$25),IF(AND($C$9&gt;=$A$26,C7&lt;=$B$26),(((($C$9-$E$26)*$D$26)+$C$26)),IF($C$9&gt;$A$27,(((($C$9-$E$27)*$D$27)+$C$27)),$C$9*0))))</f>
        <v>8088</v>
      </c>
      <c r="D11" s="26"/>
      <c r="E11" s="7"/>
      <c r="I11" s="7"/>
    </row>
    <row r="12" spans="1:9" s="6" customFormat="1" ht="13.5" customHeight="1" thickTop="1" x14ac:dyDescent="0.25">
      <c r="A12" s="8"/>
      <c r="C12" s="27"/>
      <c r="D12" s="26"/>
      <c r="E12" s="7"/>
      <c r="F12" s="53" t="s">
        <v>59</v>
      </c>
      <c r="I12" s="7"/>
    </row>
    <row r="13" spans="1:9" s="6" customFormat="1" ht="13.5" customHeight="1" thickBot="1" x14ac:dyDescent="0.3">
      <c r="A13" s="8" t="s">
        <v>17</v>
      </c>
      <c r="C13" s="25">
        <f>IF(AND($C$7&gt;=$A$24,$C$7&lt;=$B$24),(($C$7-$E$24)*D24),IF(AND($C$7&gt;=$A$25,C7&lt;=$B$25),(((($C$7-$E$25)*$D$25))+$C$25),IF(AND($C$7&gt;=$A$26,C7&lt;=$B$26),(((($C$7-$E$26)*$D$26)+$C$26)),IF($C$7&gt;$A$27,(((($C$7-$E$27)*$D$27)+$C$27)),$C$7*0))))</f>
        <v>5088</v>
      </c>
      <c r="D13" s="26"/>
      <c r="E13" s="7"/>
      <c r="I13" s="7"/>
    </row>
    <row r="14" spans="1:9" s="6" customFormat="1" ht="13.5" customHeight="1" thickTop="1" x14ac:dyDescent="0.25">
      <c r="A14" s="8"/>
      <c r="C14" s="27"/>
      <c r="D14" s="26"/>
      <c r="E14" s="7"/>
      <c r="F14" s="54" t="s">
        <v>60</v>
      </c>
      <c r="I14" s="7"/>
    </row>
    <row r="15" spans="1:9" s="6" customFormat="1" ht="13.5" customHeight="1" thickBot="1" x14ac:dyDescent="0.3">
      <c r="A15" s="8" t="s">
        <v>41</v>
      </c>
      <c r="C15" s="25">
        <f>+C11-C13</f>
        <v>3000</v>
      </c>
      <c r="D15" s="26"/>
      <c r="E15" s="7"/>
      <c r="I15" s="7"/>
    </row>
    <row r="16" spans="1:9" s="6" customFormat="1" ht="13.5" customHeight="1" thickTop="1" x14ac:dyDescent="0.25">
      <c r="A16" s="8"/>
      <c r="C16" s="28"/>
      <c r="D16" s="9"/>
      <c r="E16" s="7"/>
      <c r="I16" s="7"/>
    </row>
    <row r="17" spans="1:12" s="6" customFormat="1" ht="15.75" thickBot="1" x14ac:dyDescent="0.3">
      <c r="A17" s="8" t="s">
        <v>10</v>
      </c>
      <c r="C17" s="25">
        <f>IF(AND($C$7&gt;=$A$24,$C$7&lt;=$B$24),(($C$7-$E$24)*D24/12),IF(AND($C$7&gt;=$A$25,C7&lt;=$B$25),(((($C$7-$E$25)*$D$25)+$C$25)/12),IF(AND($C$7&gt;=$A$26,C7&lt;=$B$26),(((($C$7-$E$26)*$D$26)+$C$26)/12),IF($C$7&gt;$A$27,(((($C$7-$E$27)*$D$27)+$C$27)/12),$C$7*0))))</f>
        <v>424</v>
      </c>
      <c r="D17" s="26"/>
      <c r="E17" s="7"/>
      <c r="I17" s="7"/>
    </row>
    <row r="18" spans="1:12" s="6" customFormat="1" ht="15.75" thickTop="1" x14ac:dyDescent="0.25">
      <c r="A18" s="8"/>
      <c r="C18" s="23"/>
      <c r="D18" s="9"/>
      <c r="E18" s="7"/>
      <c r="I18" s="7"/>
    </row>
    <row r="19" spans="1:12" s="6" customFormat="1" ht="15.75" thickBot="1" x14ac:dyDescent="0.3">
      <c r="A19" s="8" t="s">
        <v>18</v>
      </c>
      <c r="C19" s="10">
        <f>+C15+C17</f>
        <v>3424</v>
      </c>
      <c r="D19" s="9"/>
      <c r="E19" s="7"/>
      <c r="I19" s="7"/>
    </row>
    <row r="20" spans="1:12" s="6" customFormat="1" ht="16.5" thickTop="1" thickBot="1" x14ac:dyDescent="0.3">
      <c r="A20" s="7"/>
      <c r="B20" s="7"/>
      <c r="C20" s="7"/>
      <c r="D20" s="9"/>
      <c r="E20" s="7"/>
    </row>
    <row r="21" spans="1:12" s="6" customFormat="1" ht="15.75" thickBot="1" x14ac:dyDescent="0.3">
      <c r="A21" s="31" t="s">
        <v>8</v>
      </c>
      <c r="B21" s="32"/>
      <c r="C21" s="11" t="s">
        <v>2</v>
      </c>
      <c r="D21" s="12" t="s">
        <v>4</v>
      </c>
      <c r="E21" s="11" t="s">
        <v>6</v>
      </c>
    </row>
    <row r="22" spans="1:12" s="6" customFormat="1" ht="15.75" thickBot="1" x14ac:dyDescent="0.3">
      <c r="A22" s="13" t="s">
        <v>0</v>
      </c>
      <c r="B22" s="14" t="s">
        <v>1</v>
      </c>
      <c r="C22" s="15" t="s">
        <v>3</v>
      </c>
      <c r="D22" s="16" t="s">
        <v>5</v>
      </c>
      <c r="E22" s="15" t="s">
        <v>7</v>
      </c>
    </row>
    <row r="23" spans="1:12" s="6" customFormat="1" x14ac:dyDescent="0.25">
      <c r="A23" s="17">
        <v>0.01</v>
      </c>
      <c r="B23" s="17">
        <v>100000</v>
      </c>
      <c r="C23" s="17">
        <v>0</v>
      </c>
      <c r="D23" s="18">
        <v>0</v>
      </c>
      <c r="E23" s="17">
        <v>0</v>
      </c>
    </row>
    <row r="24" spans="1:12" s="6" customFormat="1" x14ac:dyDescent="0.25">
      <c r="A24" s="19">
        <v>100000.01</v>
      </c>
      <c r="B24" s="19">
        <v>200000</v>
      </c>
      <c r="C24" s="19">
        <v>0</v>
      </c>
      <c r="D24" s="20">
        <v>0.15</v>
      </c>
      <c r="E24" s="19">
        <v>100000</v>
      </c>
    </row>
    <row r="25" spans="1:12" s="6" customFormat="1" x14ac:dyDescent="0.25">
      <c r="A25" s="19">
        <v>200000.01</v>
      </c>
      <c r="B25" s="19">
        <v>350000</v>
      </c>
      <c r="C25" s="19">
        <v>15000</v>
      </c>
      <c r="D25" s="20">
        <v>0.2</v>
      </c>
      <c r="E25" s="19">
        <v>200000</v>
      </c>
    </row>
    <row r="26" spans="1:12" s="6" customFormat="1" x14ac:dyDescent="0.25">
      <c r="A26" s="19">
        <v>350000.01</v>
      </c>
      <c r="B26" s="19">
        <v>500000</v>
      </c>
      <c r="C26" s="19">
        <v>45000</v>
      </c>
      <c r="D26" s="20">
        <v>0.25</v>
      </c>
      <c r="E26" s="19">
        <v>350000</v>
      </c>
      <c r="I26" s="7"/>
    </row>
    <row r="27" spans="1:12" s="6" customFormat="1" x14ac:dyDescent="0.25">
      <c r="A27" s="19">
        <v>500000.01</v>
      </c>
      <c r="B27" s="19" t="s">
        <v>9</v>
      </c>
      <c r="C27" s="19">
        <v>82500</v>
      </c>
      <c r="D27" s="20">
        <v>0.3</v>
      </c>
      <c r="E27" s="19">
        <v>500000</v>
      </c>
      <c r="I27" s="7"/>
      <c r="L27" s="21"/>
    </row>
  </sheetData>
  <sheetProtection algorithmName="SHA-512" hashValue="fcJw5YB+7CuWlyOafcsr5VVWsmyHJdunPc0F/m1okF05SYZqK1nu6dtDYEH7QkOvE0nA3NZYe97xERH2mRsv+w==" saltValue="MZqrwgswwewKQDFrEpyF/Q==" spinCount="100000" sheet="1" objects="1" scenarios="1"/>
  <mergeCells count="3">
    <mergeCell ref="A1:E1"/>
    <mergeCell ref="A2:E2"/>
    <mergeCell ref="A21:B2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C27A4-8816-42F3-9E4F-54E85843B0DB}">
  <dimension ref="A1:L27"/>
  <sheetViews>
    <sheetView tabSelected="1" workbookViewId="0">
      <selection activeCell="E17" sqref="E17"/>
    </sheetView>
  </sheetViews>
  <sheetFormatPr baseColWidth="10" defaultRowHeight="15" x14ac:dyDescent="0.25"/>
  <cols>
    <col min="1" max="1" width="22.5703125" style="2" customWidth="1"/>
    <col min="2" max="2" width="22.42578125" style="2" customWidth="1"/>
    <col min="3" max="3" width="15.5703125" style="2" bestFit="1" customWidth="1"/>
    <col min="4" max="4" width="11.42578125" style="4"/>
    <col min="5" max="5" width="12.140625" style="2" bestFit="1" customWidth="1"/>
    <col min="6" max="6" width="12.140625" style="1" bestFit="1" customWidth="1"/>
    <col min="7" max="7" width="11.42578125" style="1"/>
    <col min="8" max="8" width="17.7109375" style="1" bestFit="1" customWidth="1"/>
    <col min="9" max="9" width="13.42578125" style="2" customWidth="1"/>
    <col min="10" max="16384" width="11.42578125" style="1"/>
  </cols>
  <sheetData>
    <row r="1" spans="1:10" s="6" customFormat="1" x14ac:dyDescent="0.25">
      <c r="A1" s="38" t="s">
        <v>14</v>
      </c>
      <c r="B1" s="38"/>
      <c r="C1" s="38"/>
      <c r="D1" s="38"/>
      <c r="E1" s="38"/>
      <c r="F1" s="38"/>
      <c r="G1" s="38"/>
      <c r="I1" s="7"/>
    </row>
    <row r="2" spans="1:10" s="6" customFormat="1" x14ac:dyDescent="0.25">
      <c r="A2" s="38" t="s">
        <v>51</v>
      </c>
      <c r="B2" s="38"/>
      <c r="C2" s="38"/>
      <c r="D2" s="38"/>
      <c r="E2" s="38"/>
      <c r="F2" s="38"/>
      <c r="G2" s="38"/>
      <c r="I2" s="7"/>
    </row>
    <row r="3" spans="1:10" s="6" customFormat="1" x14ac:dyDescent="0.25">
      <c r="A3" s="22"/>
      <c r="B3" s="22"/>
      <c r="C3" s="22"/>
      <c r="D3" s="22"/>
      <c r="E3" s="22"/>
      <c r="I3" s="7"/>
    </row>
    <row r="4" spans="1:10" x14ac:dyDescent="0.25">
      <c r="A4" s="7"/>
      <c r="B4" s="7"/>
      <c r="C4" s="7"/>
      <c r="D4" s="9"/>
      <c r="E4" s="22"/>
      <c r="F4" s="39"/>
      <c r="G4" s="47" t="s">
        <v>39</v>
      </c>
    </row>
    <row r="5" spans="1:10" ht="15.75" thickBot="1" x14ac:dyDescent="0.3">
      <c r="A5" s="8" t="s">
        <v>11</v>
      </c>
      <c r="B5" s="6"/>
      <c r="C5" s="29">
        <v>12000</v>
      </c>
      <c r="D5" s="9"/>
      <c r="E5" s="40" t="s">
        <v>20</v>
      </c>
      <c r="F5" s="46" t="s">
        <v>21</v>
      </c>
      <c r="G5" s="48" t="s">
        <v>40</v>
      </c>
      <c r="I5" s="36" t="s">
        <v>52</v>
      </c>
      <c r="J5" s="6"/>
    </row>
    <row r="6" spans="1:10" ht="15.75" thickTop="1" x14ac:dyDescent="0.25">
      <c r="A6" s="8" t="s">
        <v>12</v>
      </c>
      <c r="B6" s="6"/>
      <c r="C6" s="7">
        <f>+C5*0.07</f>
        <v>840.00000000000011</v>
      </c>
      <c r="D6" s="9"/>
      <c r="E6" s="7" t="s">
        <v>22</v>
      </c>
      <c r="F6" s="2">
        <v>12000</v>
      </c>
      <c r="G6" s="1">
        <v>424</v>
      </c>
      <c r="I6" s="59" t="s">
        <v>50</v>
      </c>
      <c r="J6" s="6"/>
    </row>
    <row r="7" spans="1:10" x14ac:dyDescent="0.25">
      <c r="A7" s="8" t="s">
        <v>13</v>
      </c>
      <c r="B7" s="6"/>
      <c r="C7" s="7">
        <f>+C5-C6</f>
        <v>11160</v>
      </c>
      <c r="D7" s="9"/>
      <c r="E7" s="7" t="s">
        <v>23</v>
      </c>
      <c r="F7" s="2">
        <v>12000</v>
      </c>
      <c r="G7" s="1">
        <v>424</v>
      </c>
      <c r="I7" s="43" t="s">
        <v>35</v>
      </c>
      <c r="J7" s="6"/>
    </row>
    <row r="8" spans="1:10" ht="15.75" thickBot="1" x14ac:dyDescent="0.3">
      <c r="A8" s="8" t="s">
        <v>35</v>
      </c>
      <c r="B8" s="6"/>
      <c r="C8" s="35" t="s">
        <v>49</v>
      </c>
      <c r="D8" s="9"/>
      <c r="E8" s="7" t="s">
        <v>24</v>
      </c>
      <c r="F8" s="2">
        <v>12000</v>
      </c>
      <c r="G8" s="1">
        <v>424</v>
      </c>
      <c r="I8" s="45" t="s">
        <v>53</v>
      </c>
      <c r="J8" s="44"/>
    </row>
    <row r="9" spans="1:10" ht="13.5" customHeight="1" thickTop="1" x14ac:dyDescent="0.25">
      <c r="A9" s="33" t="s">
        <v>36</v>
      </c>
      <c r="B9" s="30"/>
      <c r="C9" s="27">
        <f>+C7*C8</f>
        <v>100440</v>
      </c>
      <c r="D9" s="9"/>
      <c r="E9" s="7" t="s">
        <v>25</v>
      </c>
      <c r="F9" s="2"/>
      <c r="I9" s="59" t="s">
        <v>54</v>
      </c>
      <c r="J9" s="6"/>
    </row>
    <row r="10" spans="1:10" ht="13.5" customHeight="1" x14ac:dyDescent="0.25">
      <c r="A10" s="33" t="s">
        <v>37</v>
      </c>
      <c r="B10" s="30"/>
      <c r="C10" s="34">
        <f>+F18</f>
        <v>36000</v>
      </c>
      <c r="D10" s="9"/>
      <c r="E10" s="7" t="s">
        <v>26</v>
      </c>
      <c r="F10" s="2"/>
      <c r="I10" s="7"/>
      <c r="J10" s="6"/>
    </row>
    <row r="11" spans="1:10" ht="13.5" customHeight="1" x14ac:dyDescent="0.25">
      <c r="A11" s="33" t="s">
        <v>38</v>
      </c>
      <c r="B11" s="30"/>
      <c r="C11" s="34">
        <f>+C9+C10</f>
        <v>136440</v>
      </c>
      <c r="D11" s="9"/>
      <c r="E11" s="7" t="s">
        <v>27</v>
      </c>
      <c r="F11" s="2"/>
      <c r="I11" s="60" t="s">
        <v>55</v>
      </c>
      <c r="J11" s="6"/>
    </row>
    <row r="12" spans="1:10" ht="13.5" customHeight="1" x14ac:dyDescent="0.25">
      <c r="A12" s="33"/>
      <c r="B12" s="30"/>
      <c r="C12" s="23"/>
      <c r="D12" s="26"/>
      <c r="E12" s="7" t="s">
        <v>28</v>
      </c>
      <c r="F12" s="2"/>
      <c r="I12" s="7"/>
      <c r="J12" s="6"/>
    </row>
    <row r="13" spans="1:10" ht="13.5" customHeight="1" thickBot="1" x14ac:dyDescent="0.3">
      <c r="A13" s="33" t="s">
        <v>45</v>
      </c>
      <c r="B13" s="30"/>
      <c r="C13" s="10">
        <f>IF(AND($C$11&gt;=$A$24,$C$11&lt;=$B$24),(($C$11-$E$24)*D24),IF(AND($C$11&gt;=$A$25,C6&lt;=$B$25),(((($C$11-$E$25)*$D$25)+$C$25)),IF(AND($C$11&gt;=$A$26,C6&lt;=$B$26),(((($C$11-$E$26)*$D$26)+$C$26)),IF($C$11&gt;$A$27,(((($C$11-$E$27)*$D$27)+$C$27)),$C$11*0))))</f>
        <v>5466</v>
      </c>
      <c r="D13" s="26"/>
      <c r="E13" s="7" t="s">
        <v>29</v>
      </c>
      <c r="F13" s="2"/>
      <c r="I13" s="36" t="s">
        <v>62</v>
      </c>
      <c r="J13" s="6"/>
    </row>
    <row r="14" spans="1:10" ht="13.5" customHeight="1" thickTop="1" x14ac:dyDescent="0.25">
      <c r="A14" s="33" t="s">
        <v>46</v>
      </c>
      <c r="B14" s="30"/>
      <c r="C14" s="37">
        <f>+G18</f>
        <v>1272</v>
      </c>
      <c r="D14" s="26"/>
      <c r="E14" s="7" t="s">
        <v>30</v>
      </c>
      <c r="F14" s="2"/>
      <c r="I14" s="7" t="s">
        <v>61</v>
      </c>
      <c r="J14" s="6"/>
    </row>
    <row r="15" spans="1:10" ht="13.5" customHeight="1" x14ac:dyDescent="0.25">
      <c r="A15" s="6"/>
      <c r="B15" s="30"/>
      <c r="C15" s="27"/>
      <c r="D15" s="26"/>
      <c r="E15" s="7" t="s">
        <v>31</v>
      </c>
      <c r="F15" s="2"/>
      <c r="I15" s="7"/>
      <c r="J15" s="6"/>
    </row>
    <row r="16" spans="1:10" ht="13.5" customHeight="1" thickBot="1" x14ac:dyDescent="0.3">
      <c r="A16" s="33" t="s">
        <v>47</v>
      </c>
      <c r="B16" s="30"/>
      <c r="C16" s="10">
        <f>+C13-C14</f>
        <v>4194</v>
      </c>
      <c r="D16" s="26"/>
      <c r="E16" s="7" t="s">
        <v>32</v>
      </c>
      <c r="F16" s="2"/>
      <c r="I16" s="7" t="s">
        <v>63</v>
      </c>
      <c r="J16" s="6"/>
    </row>
    <row r="17" spans="1:12" ht="13.5" customHeight="1" thickTop="1" x14ac:dyDescent="0.25">
      <c r="A17" s="8"/>
      <c r="B17" s="6"/>
      <c r="C17" s="28"/>
      <c r="D17" s="9"/>
      <c r="E17" s="7" t="s">
        <v>33</v>
      </c>
      <c r="F17" s="2"/>
      <c r="I17" s="7"/>
      <c r="J17" s="6"/>
    </row>
    <row r="18" spans="1:12" ht="15.75" thickBot="1" x14ac:dyDescent="0.3">
      <c r="A18" s="8" t="s">
        <v>48</v>
      </c>
      <c r="B18" s="6"/>
      <c r="C18" s="10">
        <f>+C16/C8</f>
        <v>466</v>
      </c>
      <c r="D18" s="9"/>
      <c r="E18" s="36" t="s">
        <v>34</v>
      </c>
      <c r="F18" s="10">
        <f>SUM(F6:F17)</f>
        <v>36000</v>
      </c>
      <c r="G18" s="10">
        <f>SUM(G6:G17)</f>
        <v>1272</v>
      </c>
      <c r="I18" s="7" t="s">
        <v>64</v>
      </c>
      <c r="J18" s="6"/>
    </row>
    <row r="19" spans="1:12" ht="15.75" thickTop="1" x14ac:dyDescent="0.25">
      <c r="A19" s="8"/>
      <c r="B19" s="6"/>
      <c r="C19" s="23"/>
      <c r="D19" s="9"/>
      <c r="E19" s="7"/>
      <c r="F19" s="2"/>
      <c r="I19" s="7"/>
      <c r="J19" s="6"/>
    </row>
    <row r="20" spans="1:12" ht="15.75" thickBot="1" x14ac:dyDescent="0.3">
      <c r="A20" s="7"/>
      <c r="B20" s="7"/>
      <c r="C20" s="7"/>
      <c r="D20" s="9"/>
      <c r="E20" s="7"/>
      <c r="I20" s="7" t="s">
        <v>65</v>
      </c>
      <c r="J20" s="6"/>
    </row>
    <row r="21" spans="1:12" ht="15.75" thickBot="1" x14ac:dyDescent="0.3">
      <c r="A21" s="31" t="s">
        <v>8</v>
      </c>
      <c r="B21" s="32"/>
      <c r="C21" s="11" t="s">
        <v>2</v>
      </c>
      <c r="D21" s="12" t="s">
        <v>4</v>
      </c>
      <c r="E21" s="11" t="s">
        <v>6</v>
      </c>
      <c r="I21" s="7"/>
      <c r="J21" s="6"/>
    </row>
    <row r="22" spans="1:12" ht="15.75" thickBot="1" x14ac:dyDescent="0.3">
      <c r="A22" s="41" t="s">
        <v>0</v>
      </c>
      <c r="B22" s="42" t="s">
        <v>1</v>
      </c>
      <c r="C22" s="15" t="s">
        <v>3</v>
      </c>
      <c r="D22" s="16" t="s">
        <v>5</v>
      </c>
      <c r="E22" s="15" t="s">
        <v>7</v>
      </c>
      <c r="I22" s="7" t="s">
        <v>66</v>
      </c>
      <c r="J22" s="6"/>
    </row>
    <row r="23" spans="1:12" x14ac:dyDescent="0.25">
      <c r="A23" s="17">
        <v>0.01</v>
      </c>
      <c r="B23" s="17">
        <v>100000</v>
      </c>
      <c r="C23" s="17">
        <v>0</v>
      </c>
      <c r="D23" s="18">
        <v>0</v>
      </c>
      <c r="E23" s="17">
        <v>0</v>
      </c>
      <c r="I23" s="7"/>
      <c r="J23" s="6"/>
    </row>
    <row r="24" spans="1:12" x14ac:dyDescent="0.25">
      <c r="A24" s="19">
        <v>100000.01</v>
      </c>
      <c r="B24" s="19">
        <v>200000</v>
      </c>
      <c r="C24" s="19">
        <v>0</v>
      </c>
      <c r="D24" s="20">
        <v>0.15</v>
      </c>
      <c r="E24" s="19">
        <v>100000</v>
      </c>
      <c r="I24" s="7" t="s">
        <v>67</v>
      </c>
      <c r="J24" s="6"/>
    </row>
    <row r="25" spans="1:12" x14ac:dyDescent="0.25">
      <c r="A25" s="19">
        <v>200000.01</v>
      </c>
      <c r="B25" s="19">
        <v>350000</v>
      </c>
      <c r="C25" s="19">
        <v>15000</v>
      </c>
      <c r="D25" s="20">
        <v>0.2</v>
      </c>
      <c r="E25" s="19">
        <v>200000</v>
      </c>
      <c r="I25" s="7"/>
      <c r="J25" s="6"/>
    </row>
    <row r="26" spans="1:12" x14ac:dyDescent="0.25">
      <c r="A26" s="19">
        <v>350000.01</v>
      </c>
      <c r="B26" s="19">
        <v>500000</v>
      </c>
      <c r="C26" s="19">
        <v>45000</v>
      </c>
      <c r="D26" s="20">
        <v>0.25</v>
      </c>
      <c r="E26" s="19">
        <v>350000</v>
      </c>
      <c r="I26" s="61" t="s">
        <v>56</v>
      </c>
      <c r="J26" s="6"/>
    </row>
    <row r="27" spans="1:12" x14ac:dyDescent="0.25">
      <c r="A27" s="19">
        <v>500000.01</v>
      </c>
      <c r="B27" s="19" t="s">
        <v>9</v>
      </c>
      <c r="C27" s="19">
        <v>82500</v>
      </c>
      <c r="D27" s="20">
        <v>0.3</v>
      </c>
      <c r="E27" s="19">
        <v>500000</v>
      </c>
      <c r="L27" s="5"/>
    </row>
  </sheetData>
  <sheetProtection algorithmName="SHA-512" hashValue="FPS06uNWWMRhngUkz9wQNZe7RwDYllIaz0IFGVyxb29BR48UhD7+7283jibxA5Kq4uSqZdSefpy9PMgwhqHQOw==" saltValue="8C1So1QKtf6c2lDyClvSDg==" spinCount="100000" sheet="1" objects="1" scenarios="1"/>
  <mergeCells count="3">
    <mergeCell ref="A21:B21"/>
    <mergeCell ref="A1:G1"/>
    <mergeCell ref="A2:G2"/>
  </mergeCells>
  <phoneticPr fontId="5" type="noConversion"/>
  <pageMargins left="0.7" right="0.7" top="0.75" bottom="0.75" header="0.3" footer="0.3"/>
  <pageSetup paperSize="9" orientation="portrait" horizontalDpi="0" verticalDpi="0" r:id="rId1"/>
  <ignoredErrors>
    <ignoredError sqref="C9"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IR Salario Ordinario</vt:lpstr>
      <vt:lpstr>IR Ordinario + Ing. Ocasional</vt:lpstr>
      <vt:lpstr>IR con Aumento Salarial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Godoy</dc:creator>
  <cp:lastModifiedBy>marvin</cp:lastModifiedBy>
  <dcterms:created xsi:type="dcterms:W3CDTF">2020-06-29T00:43:53Z</dcterms:created>
  <dcterms:modified xsi:type="dcterms:W3CDTF">2020-06-30T18:03:16Z</dcterms:modified>
</cp:coreProperties>
</file>